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G61" i="1" l="1"/>
  <c r="H54" i="1" s="1"/>
  <c r="H59" i="1" s="1"/>
  <c r="G37" i="1"/>
  <c r="H30" i="1"/>
  <c r="H37" i="1"/>
  <c r="H39" i="1" s="1"/>
  <c r="D37" i="1"/>
  <c r="H61" i="1"/>
  <c r="H62" i="1" s="1"/>
  <c r="D61" i="1"/>
  <c r="G54" i="1"/>
  <c r="F61" i="1"/>
  <c r="F62" i="1"/>
  <c r="E62" i="1"/>
  <c r="E61" i="1"/>
  <c r="F57" i="1"/>
  <c r="G57" i="1"/>
  <c r="H57" i="1"/>
  <c r="E57" i="1"/>
  <c r="G59" i="1"/>
  <c r="E59" i="1"/>
  <c r="F59" i="1"/>
  <c r="D64" i="1"/>
  <c r="D60" i="1"/>
  <c r="D58" i="1"/>
  <c r="D53" i="1"/>
  <c r="G39" i="1"/>
  <c r="F37" i="1"/>
  <c r="G29" i="1" s="1"/>
  <c r="G26" i="1" s="1"/>
  <c r="G35" i="1" s="1"/>
  <c r="E37" i="1"/>
  <c r="E39" i="1"/>
  <c r="F35" i="1"/>
  <c r="E35" i="1"/>
  <c r="F33" i="1"/>
  <c r="G33" i="1"/>
  <c r="H33" i="1"/>
  <c r="E33" i="1"/>
  <c r="F26" i="1"/>
  <c r="E26" i="1"/>
  <c r="D44" i="1"/>
  <c r="D36" i="1"/>
  <c r="D34" i="1"/>
  <c r="D27" i="1"/>
  <c r="D28" i="1"/>
  <c r="D25" i="1"/>
  <c r="G62" i="1" l="1"/>
  <c r="H26" i="1"/>
  <c r="H35" i="1" s="1"/>
  <c r="D30" i="1"/>
  <c r="D54" i="1"/>
  <c r="D62" i="1"/>
  <c r="D59" i="1"/>
  <c r="D57" i="1"/>
  <c r="F39" i="1"/>
  <c r="D39" i="1" s="1"/>
  <c r="D29" i="1"/>
  <c r="D33" i="1"/>
  <c r="D26" i="1"/>
</calcChain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<sst xmlns="http://schemas.openxmlformats.org/spreadsheetml/2006/main" count="92" uniqueCount="73">
  <si>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</si>
  <si>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</si>
  <si>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</si>
  <si>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</si>
  <si>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</si>
  <si>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</si>
  <si>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</si>
  <si>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</si>
  <si>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</si>
  <si>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</si>
  <si>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</si>
  <si>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</si>
  <si>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</si>
  <si>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</si>
  <si>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</si>
  <si>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</si>
  <si>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</si>
  <si>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</si>
  <si>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</si>
  <si>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</si>
  <si>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</si>
  <si>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</si>
  <si>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</si>
  <si>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</si>
  <si>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</si>
  <si>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</si>
  <si>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</si>
  <si>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</si>
  <si>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</si>
  <si>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</si>
  <si>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</si>
  <si>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</si>
  <si>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</si>
  <si>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</si>
  <si>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</si>
  <si>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</si>
  <si>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</si>
  <si>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</si>
  <si>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</si>
  <si>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</si>
  <si>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</si>
  <si>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</si>
  <si>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</si>
  <si>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</si>
  <si>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</si>
  <si>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</si>
  <si>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</si>
  <si>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</si>
  <si>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</si>
  <si>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</si>
  <si>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</si>
  <si>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</si>
  <si>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</si>
  <si>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</si>
  <si>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</si>
  <si>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</si>
  <si>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</si>
  <si>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</si>
  <si>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</si>
  <si>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</si>
  <si>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</si>
  <si>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</si>
  <si>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</si>
  <si>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</si>
  <si>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</si>
  <si>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</si>
  <si>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</si>
  <si>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</si>
  <si>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>«плановая»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</si>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</sst>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3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8" fillId="0" borderId="1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168" fontId="8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J65" sqref="J65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48" t="s">
        <v>64</v>
      </c>
      <c r="F3" s="48"/>
      <c r="G3" s="48"/>
      <c r="H3" s="48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48" t="s">
        <v>63</v>
      </c>
      <c r="G4" s="48"/>
      <c r="H4" s="48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50" t="s">
        <v>71</v>
      </c>
      <c r="E6" s="50"/>
      <c r="F6" s="50"/>
      <c r="G6" s="50"/>
      <c r="H6" s="50"/>
      <c r="I6" s="1"/>
      <c r="J6" s="1"/>
      <c r="K6" s="1"/>
      <c r="L6" s="1"/>
      <c r="M6" s="1"/>
    </row>
    <row r="8" spans="1:13" x14ac:dyDescent="0.2">
      <c r="B8" s="51" t="s">
        <v>65</v>
      </c>
      <c r="C8" s="51"/>
      <c r="D8" s="51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52" t="s">
        <v>1</v>
      </c>
      <c r="C9" s="52"/>
      <c r="D9" s="52"/>
      <c r="I9" s="48"/>
      <c r="J9" s="48"/>
      <c r="K9" s="48"/>
      <c r="L9" s="48"/>
      <c r="M9" s="48"/>
    </row>
    <row r="10" spans="1:13" ht="12.75" customHeight="1" x14ac:dyDescent="0.2">
      <c r="B10" s="51" t="s">
        <v>66</v>
      </c>
      <c r="C10" s="51"/>
      <c r="D10" s="51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52" t="s">
        <v>2</v>
      </c>
      <c r="C11" s="52"/>
      <c r="D11" s="52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58"/>
      <c r="F12" s="58"/>
      <c r="G12" s="58"/>
      <c r="H12" s="58"/>
      <c r="I12" s="9"/>
    </row>
    <row r="13" spans="1:13" ht="39.950000000000003" customHeight="1" x14ac:dyDescent="0.2">
      <c r="A13" s="59" t="s">
        <v>3</v>
      </c>
      <c r="B13" s="60"/>
      <c r="C13" s="60"/>
      <c r="D13" s="60"/>
      <c r="E13" s="60"/>
      <c r="F13" s="60"/>
      <c r="G13" s="60"/>
      <c r="H13" s="61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2" t="s">
        <v>4</v>
      </c>
      <c r="C15" s="57" t="s">
        <v>5</v>
      </c>
      <c r="D15" s="57"/>
      <c r="E15" s="63"/>
      <c r="F15" s="63"/>
      <c r="G15" s="64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2"/>
      <c r="C16" s="57" t="s">
        <v>6</v>
      </c>
      <c r="D16" s="57"/>
      <c r="E16" s="65" t="s">
        <v>67</v>
      </c>
      <c r="F16" s="66"/>
      <c r="G16" s="67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56" t="s">
        <v>7</v>
      </c>
      <c r="C17" s="56"/>
      <c r="D17" s="56"/>
      <c r="E17" s="68">
        <v>43518</v>
      </c>
      <c r="F17" s="69"/>
      <c r="G17" s="70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56" t="s">
        <v>8</v>
      </c>
      <c r="C18" s="56"/>
      <c r="D18" s="56"/>
      <c r="E18" s="69" t="s">
        <v>72</v>
      </c>
      <c r="F18" s="69"/>
      <c r="G18" s="70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71" t="s">
        <v>69</v>
      </c>
      <c r="B20" s="71"/>
      <c r="C20" s="71"/>
      <c r="D20" s="71"/>
      <c r="E20" s="71"/>
      <c r="F20" s="71"/>
      <c r="G20" s="40">
        <v>2019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5" t="s">
        <v>12</v>
      </c>
      <c r="C23" s="55"/>
      <c r="D23" s="19" t="s">
        <v>13</v>
      </c>
      <c r="E23" s="19" t="s">
        <v>14</v>
      </c>
      <c r="F23" s="19" t="s">
        <v>15</v>
      </c>
      <c r="G23" s="19" t="s">
        <v>16</v>
      </c>
      <c r="H23" s="19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72">
        <v>2</v>
      </c>
      <c r="C24" s="70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5">
        <v>1</v>
      </c>
      <c r="B25" s="53" t="s">
        <v>18</v>
      </c>
      <c r="C25" s="54"/>
      <c r="D25" s="42">
        <f>SUM(E25:H25)</f>
        <v>1260.5536</v>
      </c>
      <c r="E25" s="32">
        <v>22.719000000000001</v>
      </c>
      <c r="F25" s="32">
        <v>240.11500000000001</v>
      </c>
      <c r="G25" s="32">
        <v>997.71960000000001</v>
      </c>
      <c r="H25" s="32"/>
      <c r="I25" s="34"/>
      <c r="J25" s="45"/>
      <c r="K25" s="22"/>
      <c r="L25" s="22"/>
      <c r="M25" s="22"/>
    </row>
    <row r="26" spans="1:13" ht="15" customHeight="1" x14ac:dyDescent="0.25">
      <c r="A26" s="24" t="s">
        <v>19</v>
      </c>
      <c r="B26" s="53" t="s">
        <v>20</v>
      </c>
      <c r="C26" s="54"/>
      <c r="D26" s="42">
        <f t="shared" ref="D26:D30" si="0">SUM(E26:H26)</f>
        <v>974.38400000000001</v>
      </c>
      <c r="E26" s="32">
        <f>SUM(E28:E30)</f>
        <v>0</v>
      </c>
      <c r="F26" s="32">
        <f t="shared" ref="F26:H26" si="1">SUM(F28:F30)</f>
        <v>0</v>
      </c>
      <c r="G26" s="32">
        <f t="shared" si="1"/>
        <v>233.08800000000002</v>
      </c>
      <c r="H26" s="32">
        <f t="shared" si="1"/>
        <v>741.29599999999994</v>
      </c>
      <c r="I26" s="34"/>
      <c r="J26" s="45"/>
      <c r="K26" s="22"/>
      <c r="L26" s="22"/>
      <c r="M26" s="22"/>
    </row>
    <row r="27" spans="1:13" ht="15" customHeight="1" x14ac:dyDescent="0.25">
      <c r="A27" s="24"/>
      <c r="B27" s="53" t="s">
        <v>21</v>
      </c>
      <c r="C27" s="54"/>
      <c r="D27" s="42">
        <f t="shared" si="0"/>
        <v>0</v>
      </c>
      <c r="E27" s="32"/>
      <c r="F27" s="32"/>
      <c r="G27" s="32"/>
      <c r="H27" s="32"/>
      <c r="I27" s="34"/>
      <c r="J27" s="45"/>
      <c r="K27" s="22"/>
      <c r="L27" s="22"/>
      <c r="M27" s="22"/>
    </row>
    <row r="28" spans="1:13" ht="15" x14ac:dyDescent="0.25">
      <c r="A28" s="24"/>
      <c r="B28" s="53" t="s">
        <v>14</v>
      </c>
      <c r="C28" s="54"/>
      <c r="D28" s="42">
        <f t="shared" si="0"/>
        <v>0</v>
      </c>
      <c r="E28" s="32"/>
      <c r="F28" s="32"/>
      <c r="G28" s="32"/>
      <c r="H28" s="32"/>
      <c r="I28" s="34"/>
      <c r="J28" s="45"/>
      <c r="K28" s="22"/>
      <c r="L28" s="22"/>
      <c r="M28" s="22"/>
    </row>
    <row r="29" spans="1:13" ht="15" x14ac:dyDescent="0.25">
      <c r="A29" s="24"/>
      <c r="B29" s="53" t="s">
        <v>15</v>
      </c>
      <c r="C29" s="54"/>
      <c r="D29" s="42">
        <f t="shared" si="0"/>
        <v>233.08800000000002</v>
      </c>
      <c r="E29" s="32"/>
      <c r="F29" s="32"/>
      <c r="G29" s="32">
        <f>F25-F34-F36-F37</f>
        <v>233.08800000000002</v>
      </c>
      <c r="H29" s="32"/>
      <c r="I29" s="34"/>
      <c r="J29" s="45"/>
      <c r="K29" s="22"/>
      <c r="L29" s="22"/>
      <c r="M29" s="22"/>
    </row>
    <row r="30" spans="1:13" ht="15" x14ac:dyDescent="0.25">
      <c r="A30" s="24"/>
      <c r="B30" s="53" t="s">
        <v>16</v>
      </c>
      <c r="C30" s="54"/>
      <c r="D30" s="42">
        <f t="shared" si="0"/>
        <v>741.29599999999994</v>
      </c>
      <c r="E30" s="32"/>
      <c r="F30" s="32"/>
      <c r="G30" s="32"/>
      <c r="H30" s="32">
        <f>G25+G26-G34-G36-G37</f>
        <v>741.29599999999994</v>
      </c>
      <c r="I30" s="81"/>
      <c r="J30" s="45"/>
      <c r="K30" s="22"/>
      <c r="L30" s="22"/>
      <c r="M30" s="22"/>
    </row>
    <row r="31" spans="1:13" ht="15" customHeight="1" x14ac:dyDescent="0.25">
      <c r="A31" s="24" t="s">
        <v>22</v>
      </c>
      <c r="B31" s="53" t="s">
        <v>23</v>
      </c>
      <c r="C31" s="54"/>
      <c r="D31" s="42"/>
      <c r="E31" s="32"/>
      <c r="F31" s="32"/>
      <c r="G31" s="32"/>
      <c r="H31" s="32"/>
      <c r="I31" s="34"/>
      <c r="J31" s="45"/>
      <c r="K31" s="22"/>
      <c r="L31" s="22"/>
      <c r="M31" s="22"/>
    </row>
    <row r="32" spans="1:13" ht="30" customHeight="1" x14ac:dyDescent="0.25">
      <c r="A32" s="23" t="s">
        <v>24</v>
      </c>
      <c r="B32" s="53" t="s">
        <v>25</v>
      </c>
      <c r="C32" s="54"/>
      <c r="D32" s="42"/>
      <c r="E32" s="32"/>
      <c r="F32" s="32"/>
      <c r="G32" s="32"/>
      <c r="H32" s="32"/>
      <c r="I32" s="34"/>
      <c r="J32" s="45"/>
      <c r="K32" s="22"/>
      <c r="L32" s="22"/>
      <c r="M32" s="22"/>
    </row>
    <row r="33" spans="1:13" ht="30" customHeight="1" x14ac:dyDescent="0.25">
      <c r="A33" s="23" t="s">
        <v>26</v>
      </c>
      <c r="B33" s="53" t="s">
        <v>27</v>
      </c>
      <c r="C33" s="54"/>
      <c r="D33" s="42">
        <f t="shared" ref="D33:D34" si="2">SUM(E33:H33)</f>
        <v>1260.5536</v>
      </c>
      <c r="E33" s="32">
        <f>E25</f>
        <v>22.719000000000001</v>
      </c>
      <c r="F33" s="32">
        <f t="shared" ref="F33:H33" si="3">F25</f>
        <v>240.11500000000001</v>
      </c>
      <c r="G33" s="32">
        <f t="shared" si="3"/>
        <v>997.71960000000001</v>
      </c>
      <c r="H33" s="32">
        <f t="shared" si="3"/>
        <v>0</v>
      </c>
      <c r="I33" s="34"/>
      <c r="J33" s="45"/>
      <c r="K33" s="22"/>
      <c r="L33" s="22"/>
      <c r="M33" s="22"/>
    </row>
    <row r="34" spans="1:13" ht="15" customHeight="1" x14ac:dyDescent="0.25">
      <c r="A34" s="36" t="s">
        <v>28</v>
      </c>
      <c r="B34" s="53" t="s">
        <v>29</v>
      </c>
      <c r="C34" s="54"/>
      <c r="D34" s="42">
        <f t="shared" si="2"/>
        <v>167.67500000000001</v>
      </c>
      <c r="E34" s="32">
        <v>0.31900000000000001</v>
      </c>
      <c r="F34" s="32">
        <v>5.6769999999999996</v>
      </c>
      <c r="G34" s="32">
        <v>58.563000000000002</v>
      </c>
      <c r="H34" s="32">
        <v>103.116</v>
      </c>
      <c r="I34" s="44"/>
      <c r="J34" s="45"/>
      <c r="K34" s="22"/>
      <c r="L34" s="22"/>
      <c r="M34" s="22"/>
    </row>
    <row r="35" spans="1:13" ht="15" customHeight="1" x14ac:dyDescent="0.25">
      <c r="A35" s="24"/>
      <c r="B35" s="53" t="s">
        <v>30</v>
      </c>
      <c r="C35" s="54"/>
      <c r="D35" s="39">
        <v>0.13920317125062295</v>
      </c>
      <c r="E35" s="43">
        <f>E34/E25</f>
        <v>1.4041110964391038E-2</v>
      </c>
      <c r="F35" s="43">
        <f>F34/SUM(F25,F26)</f>
        <v>2.3642837806884198E-2</v>
      </c>
      <c r="G35" s="43">
        <f t="shared" ref="G35:H35" si="4">G34/SUM(G25,G26)</f>
        <v>4.7580954163753943E-2</v>
      </c>
      <c r="H35" s="43">
        <f t="shared" si="4"/>
        <v>0.13910232889426088</v>
      </c>
      <c r="I35" s="34"/>
      <c r="J35" s="45"/>
      <c r="K35" s="22"/>
      <c r="L35" s="22"/>
      <c r="M35" s="22"/>
    </row>
    <row r="36" spans="1:13" ht="30" customHeight="1" x14ac:dyDescent="0.25">
      <c r="A36" s="35" t="s">
        <v>31</v>
      </c>
      <c r="B36" s="53" t="s">
        <v>32</v>
      </c>
      <c r="C36" s="54"/>
      <c r="D36" s="42">
        <f t="shared" ref="D36:D37" si="5">SUM(E36:H36)</f>
        <v>6.54</v>
      </c>
      <c r="E36" s="32">
        <v>2.21</v>
      </c>
      <c r="F36" s="32">
        <v>0.75</v>
      </c>
      <c r="G36" s="32">
        <v>3.45</v>
      </c>
      <c r="H36" s="32">
        <v>0.13</v>
      </c>
      <c r="I36" s="34"/>
      <c r="J36" s="45"/>
      <c r="K36" s="22"/>
      <c r="L36" s="45"/>
      <c r="M36" s="22"/>
    </row>
    <row r="37" spans="1:13" ht="15" customHeight="1" x14ac:dyDescent="0.25">
      <c r="A37" s="36" t="s">
        <v>33</v>
      </c>
      <c r="B37" s="53" t="s">
        <v>34</v>
      </c>
      <c r="C37" s="54"/>
      <c r="D37" s="42">
        <f>D33-D34-D36</f>
        <v>1086.3386</v>
      </c>
      <c r="E37" s="32">
        <f>E25-E34-E36</f>
        <v>20.190000000000001</v>
      </c>
      <c r="F37" s="32">
        <f>1.35-F36</f>
        <v>0.60000000000000009</v>
      </c>
      <c r="G37" s="32">
        <f>422.4644-G36+G44</f>
        <v>427.49860000000001</v>
      </c>
      <c r="H37" s="32">
        <f>D37-E37-F37-G37</f>
        <v>638.05000000000007</v>
      </c>
      <c r="J37" s="45"/>
      <c r="K37" s="22"/>
      <c r="L37" s="45"/>
      <c r="M37" s="22"/>
    </row>
    <row r="38" spans="1:13" ht="15" x14ac:dyDescent="0.25">
      <c r="A38" s="25"/>
      <c r="B38" s="73" t="s">
        <v>35</v>
      </c>
      <c r="C38" s="74"/>
      <c r="D38" s="38"/>
      <c r="E38" s="32"/>
      <c r="F38" s="32"/>
      <c r="G38" s="32"/>
      <c r="H38" s="32"/>
      <c r="I38" s="34"/>
      <c r="J38" s="45"/>
      <c r="K38" s="75"/>
      <c r="L38" s="82"/>
      <c r="M38" s="75"/>
    </row>
    <row r="39" spans="1:13" ht="15" customHeight="1" x14ac:dyDescent="0.25">
      <c r="A39" s="26" t="s">
        <v>36</v>
      </c>
      <c r="B39" s="76" t="s">
        <v>37</v>
      </c>
      <c r="C39" s="77"/>
      <c r="D39" s="42">
        <f t="shared" ref="D39" si="6">SUM(E39:H39)</f>
        <v>1077.2144000000001</v>
      </c>
      <c r="E39" s="32">
        <f>E37-E44</f>
        <v>20.190000000000001</v>
      </c>
      <c r="F39" s="32">
        <f t="shared" ref="F39:H39" si="7">F37-F44</f>
        <v>0.60000000000000009</v>
      </c>
      <c r="G39" s="32">
        <f t="shared" si="7"/>
        <v>419.01440000000002</v>
      </c>
      <c r="H39" s="32">
        <f t="shared" si="7"/>
        <v>637.41000000000008</v>
      </c>
      <c r="I39" s="81"/>
      <c r="J39" s="45"/>
      <c r="K39" s="75"/>
      <c r="L39" s="75"/>
      <c r="M39" s="75"/>
    </row>
    <row r="40" spans="1:13" ht="15" x14ac:dyDescent="0.25">
      <c r="A40" s="24"/>
      <c r="B40" s="53" t="s">
        <v>38</v>
      </c>
      <c r="C40" s="54"/>
      <c r="D40" s="38"/>
      <c r="E40" s="32"/>
      <c r="F40" s="32"/>
      <c r="G40" s="32"/>
      <c r="H40" s="32"/>
      <c r="I40" s="81"/>
      <c r="J40" s="45"/>
      <c r="K40" s="22"/>
      <c r="L40" s="45"/>
      <c r="M40" s="22"/>
    </row>
    <row r="41" spans="1:13" ht="15" customHeight="1" x14ac:dyDescent="0.25">
      <c r="A41" s="23"/>
      <c r="B41" s="53" t="s">
        <v>39</v>
      </c>
      <c r="C41" s="54"/>
      <c r="D41" s="38"/>
      <c r="E41" s="32"/>
      <c r="F41" s="32"/>
      <c r="G41" s="32"/>
      <c r="H41" s="32"/>
      <c r="I41" s="34"/>
      <c r="J41" s="45"/>
      <c r="K41" s="22"/>
      <c r="L41" s="45"/>
      <c r="M41" s="22"/>
    </row>
    <row r="42" spans="1:13" ht="15" customHeight="1" x14ac:dyDescent="0.25">
      <c r="A42" s="24"/>
      <c r="B42" s="53" t="s">
        <v>40</v>
      </c>
      <c r="C42" s="54"/>
      <c r="D42" s="38"/>
      <c r="E42" s="32"/>
      <c r="F42" s="32"/>
      <c r="G42" s="32"/>
      <c r="H42" s="32"/>
      <c r="I42" s="34"/>
      <c r="J42" s="45"/>
      <c r="K42" s="22"/>
      <c r="L42" s="22"/>
      <c r="M42" s="22"/>
    </row>
    <row r="43" spans="1:13" ht="15" customHeight="1" x14ac:dyDescent="0.25">
      <c r="A43" s="24" t="s">
        <v>41</v>
      </c>
      <c r="B43" s="53" t="s">
        <v>42</v>
      </c>
      <c r="C43" s="54"/>
      <c r="D43" s="38"/>
      <c r="E43" s="32"/>
      <c r="F43" s="32"/>
      <c r="G43" s="32"/>
      <c r="H43" s="32"/>
      <c r="I43" s="34"/>
      <c r="J43" s="45"/>
      <c r="K43" s="22"/>
      <c r="M43" s="45"/>
    </row>
    <row r="44" spans="1:13" ht="15" customHeight="1" x14ac:dyDescent="0.25">
      <c r="A44" s="23" t="s">
        <v>43</v>
      </c>
      <c r="B44" s="53" t="s">
        <v>44</v>
      </c>
      <c r="C44" s="54"/>
      <c r="D44" s="42">
        <f t="shared" ref="D44" si="8">SUM(E44:H44)</f>
        <v>9.1242000000000001</v>
      </c>
      <c r="E44" s="32">
        <v>0</v>
      </c>
      <c r="F44" s="32">
        <v>0</v>
      </c>
      <c r="G44" s="32">
        <v>8.4841999999999995</v>
      </c>
      <c r="H44" s="32">
        <v>0.64</v>
      </c>
      <c r="I44" s="34"/>
      <c r="J44" s="45"/>
      <c r="K44" s="22"/>
      <c r="L44" s="45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45"/>
      <c r="E46" s="45"/>
      <c r="F46" s="45"/>
      <c r="G46" s="45"/>
      <c r="H46" s="45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45"/>
      <c r="G47" s="45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78" t="s">
        <v>70</v>
      </c>
      <c r="B49" s="78"/>
      <c r="C49" s="78"/>
      <c r="D49" s="78"/>
      <c r="E49" s="78"/>
      <c r="F49" s="78"/>
      <c r="G49" s="33">
        <v>2019</v>
      </c>
      <c r="H49" s="29" t="s">
        <v>9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45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5" t="s">
        <v>12</v>
      </c>
      <c r="C51" s="55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72">
        <v>2</v>
      </c>
      <c r="C52" s="70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3" t="s">
        <v>46</v>
      </c>
      <c r="C53" s="54"/>
      <c r="D53" s="32">
        <f>SUM(E53:H53)</f>
        <v>205.77080000000001</v>
      </c>
      <c r="E53" s="32">
        <v>4.2480000000000002</v>
      </c>
      <c r="F53" s="32">
        <v>45.1785</v>
      </c>
      <c r="G53" s="32">
        <v>156.3443</v>
      </c>
      <c r="H53" s="32">
        <v>0</v>
      </c>
      <c r="I53" s="41"/>
      <c r="J53" s="45"/>
      <c r="K53" s="22"/>
      <c r="L53" s="22"/>
      <c r="M53" s="22"/>
    </row>
    <row r="54" spans="1:13" ht="15" x14ac:dyDescent="0.25">
      <c r="A54" s="24" t="s">
        <v>19</v>
      </c>
      <c r="B54" s="53" t="s">
        <v>47</v>
      </c>
      <c r="C54" s="54"/>
      <c r="D54" s="32">
        <f>SUM(E54:H54)</f>
        <v>152.0196</v>
      </c>
      <c r="E54" s="32">
        <v>0</v>
      </c>
      <c r="F54" s="32">
        <v>0</v>
      </c>
      <c r="G54" s="32">
        <f>F53+E53-E58-E60-E61-F58-F60-F61</f>
        <v>44.210499999999996</v>
      </c>
      <c r="H54" s="32">
        <f>G53+G54-G58-G60-G61</f>
        <v>107.8091</v>
      </c>
      <c r="I54" s="22"/>
      <c r="J54" s="45"/>
      <c r="K54" s="22"/>
      <c r="L54" s="22"/>
      <c r="M54" s="22"/>
    </row>
    <row r="55" spans="1:13" ht="15" x14ac:dyDescent="0.25">
      <c r="A55" s="24" t="s">
        <v>22</v>
      </c>
      <c r="B55" s="53" t="s">
        <v>48</v>
      </c>
      <c r="C55" s="54"/>
      <c r="D55" s="32"/>
      <c r="E55" s="32"/>
      <c r="F55" s="32"/>
      <c r="G55" s="32"/>
      <c r="H55" s="32"/>
      <c r="I55" s="22"/>
      <c r="J55" s="45"/>
      <c r="K55" s="22"/>
      <c r="L55" s="22"/>
      <c r="M55" s="22"/>
    </row>
    <row r="56" spans="1:13" ht="29.25" customHeight="1" x14ac:dyDescent="0.25">
      <c r="A56" s="23"/>
      <c r="B56" s="53" t="s">
        <v>49</v>
      </c>
      <c r="C56" s="54"/>
      <c r="D56" s="32"/>
      <c r="E56" s="32"/>
      <c r="F56" s="32"/>
      <c r="G56" s="32"/>
      <c r="H56" s="32"/>
      <c r="I56" s="22"/>
      <c r="J56" s="45"/>
      <c r="K56" s="22"/>
      <c r="L56" s="22"/>
      <c r="M56" s="22"/>
    </row>
    <row r="57" spans="1:13" ht="15" x14ac:dyDescent="0.25">
      <c r="A57" s="24"/>
      <c r="B57" s="53" t="s">
        <v>50</v>
      </c>
      <c r="C57" s="54"/>
      <c r="D57" s="32">
        <f t="shared" ref="D57:D58" si="9">SUM(E57:H57)</f>
        <v>205.77080000000001</v>
      </c>
      <c r="E57" s="32">
        <f>E53</f>
        <v>4.2480000000000002</v>
      </c>
      <c r="F57" s="32">
        <f t="shared" ref="F57:H57" si="10">F53</f>
        <v>45.1785</v>
      </c>
      <c r="G57" s="32">
        <f t="shared" si="10"/>
        <v>156.3443</v>
      </c>
      <c r="H57" s="32">
        <f t="shared" si="10"/>
        <v>0</v>
      </c>
      <c r="I57" s="22"/>
      <c r="J57" s="45"/>
      <c r="K57" s="22"/>
      <c r="L57" s="22"/>
      <c r="M57" s="22"/>
    </row>
    <row r="58" spans="1:13" ht="15" x14ac:dyDescent="0.25">
      <c r="A58" s="24" t="s">
        <v>28</v>
      </c>
      <c r="B58" s="53" t="s">
        <v>51</v>
      </c>
      <c r="C58" s="54"/>
      <c r="D58" s="32">
        <f t="shared" si="9"/>
        <v>19.808900000000001</v>
      </c>
      <c r="E58" s="32">
        <v>0.05</v>
      </c>
      <c r="F58" s="32">
        <v>0.70699999999999996</v>
      </c>
      <c r="G58" s="32">
        <v>6.78</v>
      </c>
      <c r="H58" s="32">
        <v>12.2719</v>
      </c>
      <c r="I58" s="22"/>
      <c r="J58" s="45"/>
      <c r="K58" s="22"/>
      <c r="L58" s="22"/>
      <c r="M58" s="22"/>
    </row>
    <row r="59" spans="1:13" ht="15" x14ac:dyDescent="0.25">
      <c r="A59" s="24"/>
      <c r="B59" s="53" t="s">
        <v>52</v>
      </c>
      <c r="C59" s="54"/>
      <c r="D59" s="37">
        <f>D58/D53</f>
        <v>9.6266817254926362E-2</v>
      </c>
      <c r="E59" s="37">
        <f t="shared" ref="E59:G59" si="11">E58/E53</f>
        <v>1.1770244821092278E-2</v>
      </c>
      <c r="F59" s="37">
        <f t="shared" si="11"/>
        <v>1.5649036599267349E-2</v>
      </c>
      <c r="G59" s="37">
        <f>G58/SUM(G53,G54)</f>
        <v>3.3806221541444033E-2</v>
      </c>
      <c r="H59" s="37">
        <f>H58/SUM(H53,H54)</f>
        <v>0.11382990860697288</v>
      </c>
      <c r="I59" s="22"/>
      <c r="J59" s="45"/>
      <c r="K59" s="22"/>
      <c r="L59" s="22"/>
      <c r="M59" s="22"/>
    </row>
    <row r="60" spans="1:13" ht="30" customHeight="1" x14ac:dyDescent="0.25">
      <c r="A60" s="23" t="s">
        <v>31</v>
      </c>
      <c r="B60" s="53" t="s">
        <v>53</v>
      </c>
      <c r="C60" s="54"/>
      <c r="D60" s="32">
        <f t="shared" ref="D60:D61" si="12">SUM(E60:H60)</f>
        <v>1.0359999999999998</v>
      </c>
      <c r="E60" s="32">
        <v>0.38400000000000001</v>
      </c>
      <c r="F60" s="32">
        <v>0.112</v>
      </c>
      <c r="G60" s="32">
        <v>0.51700000000000002</v>
      </c>
      <c r="H60" s="32">
        <v>2.3E-2</v>
      </c>
      <c r="I60" s="22"/>
      <c r="J60" s="46"/>
      <c r="K60" s="22"/>
      <c r="L60" s="22"/>
      <c r="M60" s="22"/>
    </row>
    <row r="61" spans="1:13" ht="15" x14ac:dyDescent="0.25">
      <c r="A61" s="23" t="s">
        <v>33</v>
      </c>
      <c r="B61" s="53" t="s">
        <v>54</v>
      </c>
      <c r="C61" s="54"/>
      <c r="D61" s="32">
        <f>D53-D58-D60</f>
        <v>184.92590000000001</v>
      </c>
      <c r="E61" s="32">
        <f>E53-E58-E60</f>
        <v>3.8140000000000005</v>
      </c>
      <c r="F61" s="32">
        <f>0.261-F60</f>
        <v>0.14900000000000002</v>
      </c>
      <c r="G61" s="32">
        <f>84.429-G60+G64</f>
        <v>85.448700000000002</v>
      </c>
      <c r="H61" s="32">
        <f>D61-E61-F61-G61</f>
        <v>95.514200000000017</v>
      </c>
      <c r="I61" s="22"/>
      <c r="J61" s="47"/>
      <c r="K61" s="22"/>
      <c r="L61" s="22"/>
      <c r="M61" s="22"/>
    </row>
    <row r="62" spans="1:13" ht="60" customHeight="1" x14ac:dyDescent="0.25">
      <c r="A62" s="23" t="s">
        <v>36</v>
      </c>
      <c r="B62" s="53" t="s">
        <v>55</v>
      </c>
      <c r="C62" s="54"/>
      <c r="D62" s="32">
        <f>SUM(E62:H62)</f>
        <v>183.20920000000001</v>
      </c>
      <c r="E62" s="32">
        <f>E61-E64</f>
        <v>3.8140000000000005</v>
      </c>
      <c r="F62" s="32">
        <f t="shared" ref="F62:H62" si="13">F61-F64</f>
        <v>0.14900000000000002</v>
      </c>
      <c r="G62" s="32">
        <f t="shared" si="13"/>
        <v>83.912000000000006</v>
      </c>
      <c r="H62" s="32">
        <f t="shared" si="13"/>
        <v>95.33420000000001</v>
      </c>
      <c r="I62" s="22"/>
      <c r="J62" s="45"/>
      <c r="K62" s="22"/>
      <c r="L62" s="22"/>
      <c r="M62" s="22"/>
    </row>
    <row r="63" spans="1:13" ht="30" customHeight="1" x14ac:dyDescent="0.25">
      <c r="A63" s="23" t="s">
        <v>41</v>
      </c>
      <c r="B63" s="53" t="s">
        <v>56</v>
      </c>
      <c r="C63" s="54"/>
      <c r="D63" s="32"/>
      <c r="E63" s="32"/>
      <c r="F63" s="32"/>
      <c r="G63" s="32"/>
      <c r="H63" s="32"/>
      <c r="I63" s="22"/>
      <c r="J63" s="45"/>
      <c r="K63" s="22"/>
      <c r="L63" s="22"/>
      <c r="M63" s="22"/>
    </row>
    <row r="64" spans="1:13" ht="15" x14ac:dyDescent="0.25">
      <c r="A64" s="24" t="s">
        <v>43</v>
      </c>
      <c r="B64" s="53" t="s">
        <v>57</v>
      </c>
      <c r="C64" s="54"/>
      <c r="D64" s="32">
        <f>SUM(E64:H64)</f>
        <v>1.7166999999999999</v>
      </c>
      <c r="E64" s="32"/>
      <c r="F64" s="32"/>
      <c r="G64" s="32">
        <v>1.5367</v>
      </c>
      <c r="H64" s="32">
        <v>0.18</v>
      </c>
      <c r="I64" s="22"/>
      <c r="J64" s="45"/>
      <c r="K64" s="22"/>
      <c r="L64" s="22"/>
      <c r="M64" s="22"/>
    </row>
    <row r="65" spans="3:13" x14ac:dyDescent="0.2">
      <c r="I65" s="30"/>
      <c r="J65" s="30"/>
      <c r="K65" s="30"/>
      <c r="L65" s="30"/>
      <c r="M65" s="30"/>
    </row>
    <row r="67" spans="3:13" x14ac:dyDescent="0.2">
      <c r="C67" s="79" t="s">
        <v>58</v>
      </c>
      <c r="D67" s="79"/>
      <c r="E67" s="80" t="s">
        <v>59</v>
      </c>
      <c r="F67" s="80"/>
      <c r="G67" s="80"/>
      <c r="H67" s="80"/>
      <c r="I67" s="31"/>
      <c r="K67" s="31"/>
      <c r="L67" s="31"/>
      <c r="M67" s="31"/>
    </row>
    <row r="68" spans="3:13" x14ac:dyDescent="0.2">
      <c r="C68" s="79" t="s">
        <v>60</v>
      </c>
      <c r="D68" s="79"/>
      <c r="E68" s="80" t="s">
        <v>68</v>
      </c>
      <c r="F68" s="80"/>
      <c r="G68" s="80"/>
      <c r="H68" s="80"/>
      <c r="I68" s="31"/>
      <c r="K68" s="31"/>
      <c r="L68" s="31"/>
      <c r="M68" s="31"/>
    </row>
    <row r="69" spans="3:13" x14ac:dyDescent="0.2">
      <c r="C69" s="79" t="s">
        <v>61</v>
      </c>
      <c r="D69" s="79"/>
      <c r="E69" s="80" t="s">
        <v>62</v>
      </c>
      <c r="F69" s="80"/>
      <c r="G69" s="80"/>
      <c r="H69" s="80"/>
      <c r="I69" s="31"/>
      <c r="K69" s="31"/>
      <c r="L69" s="31"/>
      <c r="M69" s="31"/>
    </row>
  </sheetData>
  <mergeCells count="67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K38:K39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I9:M9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2019-02-22T07:23:59Z</dcterms:modified>
</cp:coreProperties>
</file>